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960" windowHeight="7995"/>
  </bookViews>
  <sheets>
    <sheet name="K-5" sheetId="1" r:id="rId1"/>
    <sheet name="6-8" sheetId="2" r:id="rId2"/>
    <sheet name="9-12" sheetId="3" r:id="rId3"/>
  </sheets>
  <calcPr calcId="145621"/>
</workbook>
</file>

<file path=xl/calcChain.xml><?xml version="1.0" encoding="utf-8"?>
<calcChain xmlns="http://schemas.openxmlformats.org/spreadsheetml/2006/main">
  <c r="L25" i="1"/>
  <c r="D25"/>
  <c r="L25" i="2"/>
  <c r="J25"/>
  <c r="H25"/>
  <c r="F25"/>
  <c r="D25"/>
  <c r="K25" i="1"/>
  <c r="I25"/>
  <c r="G25"/>
  <c r="E25"/>
  <c r="C25"/>
  <c r="J25"/>
  <c r="K25" i="2"/>
  <c r="I25"/>
  <c r="G25"/>
  <c r="E25"/>
  <c r="K26" i="3"/>
  <c r="L26"/>
  <c r="I26"/>
  <c r="J26"/>
  <c r="G26"/>
  <c r="H26"/>
  <c r="E26"/>
  <c r="F26"/>
  <c r="C26"/>
  <c r="D26"/>
  <c r="M34"/>
  <c r="N34"/>
  <c r="M13"/>
  <c r="N13"/>
  <c r="M30"/>
  <c r="N30"/>
  <c r="M25"/>
  <c r="N25"/>
  <c r="M23"/>
  <c r="N23"/>
  <c r="M21"/>
  <c r="N21"/>
  <c r="M19"/>
  <c r="N19"/>
  <c r="M17"/>
  <c r="N17"/>
  <c r="M32"/>
  <c r="N32"/>
  <c r="M33" i="2"/>
  <c r="N33"/>
  <c r="M12"/>
  <c r="N12"/>
  <c r="M29"/>
  <c r="N29"/>
  <c r="M24"/>
  <c r="N24"/>
  <c r="M22"/>
  <c r="N22"/>
  <c r="M20"/>
  <c r="N20"/>
  <c r="M18"/>
  <c r="N26"/>
  <c r="N18"/>
  <c r="M16"/>
  <c r="M31"/>
  <c r="N31"/>
  <c r="M25"/>
  <c r="N16"/>
  <c r="M31" i="1"/>
  <c r="N31"/>
  <c r="M33"/>
  <c r="N33"/>
  <c r="M12"/>
  <c r="N12"/>
  <c r="M29"/>
  <c r="N29"/>
  <c r="M24"/>
  <c r="N24"/>
  <c r="M22"/>
  <c r="N22"/>
  <c r="M20"/>
  <c r="N26"/>
  <c r="M18"/>
  <c r="N18"/>
  <c r="M16"/>
  <c r="M25"/>
  <c r="M26" i="3"/>
  <c r="N27"/>
  <c r="F25" i="1"/>
  <c r="N20"/>
  <c r="N16"/>
  <c r="H25"/>
</calcChain>
</file>

<file path=xl/sharedStrings.xml><?xml version="1.0" encoding="utf-8"?>
<sst xmlns="http://schemas.openxmlformats.org/spreadsheetml/2006/main" count="263" uniqueCount="54">
  <si>
    <t>Monday</t>
  </si>
  <si>
    <t>Tuesday</t>
  </si>
  <si>
    <t>Wednesday</t>
  </si>
  <si>
    <t>Thursday</t>
  </si>
  <si>
    <t>Friday</t>
  </si>
  <si>
    <t>Requirements</t>
  </si>
  <si>
    <t>Fruits (1/2 Cup per day) (2 1/2 cups per week)</t>
  </si>
  <si>
    <t>Additional Vegetable to reach Goal (1 Cup per week)</t>
  </si>
  <si>
    <t>Cup</t>
  </si>
  <si>
    <t>Oz Eq</t>
  </si>
  <si>
    <t xml:space="preserve">Cup </t>
  </si>
  <si>
    <t>Green Pepper Strips</t>
  </si>
  <si>
    <t>Chicken</t>
  </si>
  <si>
    <t>Fish Nuggets</t>
  </si>
  <si>
    <t>Low Fat Mozz</t>
  </si>
  <si>
    <t>Grilled Chicken</t>
  </si>
  <si>
    <t>Skim or 1 %</t>
  </si>
  <si>
    <t xml:space="preserve"> MENU - 9-12</t>
  </si>
  <si>
    <t>MENU - 6-8</t>
  </si>
  <si>
    <t xml:space="preserve"> MENU - K-5</t>
  </si>
  <si>
    <t>Fruits (1 Cup per day) (5cups per week)</t>
  </si>
  <si>
    <t>Additional Vegetable to reach Goal (1 1/2 Cup per week)</t>
  </si>
  <si>
    <t>Decimal Equivalents</t>
  </si>
  <si>
    <t>1/8 Cup</t>
  </si>
  <si>
    <t>1/4 Cup</t>
  </si>
  <si>
    <t>3/8 Cup</t>
  </si>
  <si>
    <t>1/3 Cup</t>
  </si>
  <si>
    <t>1/2 Cup</t>
  </si>
  <si>
    <t>5/8 Cup</t>
  </si>
  <si>
    <t>2/3 Cup</t>
  </si>
  <si>
    <t>3/4 Cup</t>
  </si>
  <si>
    <t>1 Cup</t>
  </si>
  <si>
    <t>7/8 Cup</t>
  </si>
  <si>
    <t>Weekly Total
MET
Yes/No</t>
  </si>
  <si>
    <t>Dark Green 
(1/2 Cup per week)</t>
  </si>
  <si>
    <t>Red/Orange 
(3/4 Cup per week)</t>
  </si>
  <si>
    <t>Beans/Peas (Legumes)
(1/2 Cup per week)</t>
  </si>
  <si>
    <t>Starchy
(1/2 Cup per week)</t>
  </si>
  <si>
    <t>Other 
(1/2 per week)</t>
  </si>
  <si>
    <t>Grains (1 oz eq day)
(8-9 oz eq per week)</t>
  </si>
  <si>
    <t>Mt/MA (1 oz eq per day) 
(8-10 oz eq per week)</t>
  </si>
  <si>
    <t>Fluid Milk (1 Cup per day) 
(5 a week)</t>
  </si>
  <si>
    <t>Fruits (1/2 Cup per day) 
(2 1/2 cups per week)</t>
  </si>
  <si>
    <t>Starchy 
(1/2 Cup per week)</t>
  </si>
  <si>
    <t>Other 
(1/2 cup per week)</t>
  </si>
  <si>
    <t>Red/Orange 
(1 1/4 Cup per wk)</t>
  </si>
  <si>
    <t>Other 
(3/4 per week)</t>
  </si>
  <si>
    <t>Grains(2 oz eq day)
(10-12 oz eq per week)</t>
  </si>
  <si>
    <t>Mt/MA (2 oz eq per day) 
(10-12 oz eq per week)</t>
  </si>
  <si>
    <t>Daily total</t>
  </si>
  <si>
    <t>Vegetables (3/4 Cup per day) (3 3/4 Cup per week)</t>
  </si>
  <si>
    <t>Grains(1 oz eq day)
(8-10 oz eq per week)</t>
  </si>
  <si>
    <t>Mt/MA (1 oz eq per day) 
(9-10 oz eq per week)</t>
  </si>
  <si>
    <t>Vegetables (5 Cup per day) (1 Cup per week)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</si>
</sst>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 wrapText="1"/>
    </xf>
    <xf numFmtId="0" fontId="0" fillId="6" borderId="1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0" fillId="8" borderId="1" xfId="0" applyFill="1" applyBorder="1" applyAlignment="1" applyProtection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 wrapText="1"/>
    </xf>
    <xf numFmtId="0" fontId="0" fillId="7" borderId="1" xfId="0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164" fontId="2" fillId="4" borderId="1" xfId="0" applyNumberFormat="1" applyFont="1" applyFill="1" applyBorder="1" applyAlignment="1" applyProtection="1">
      <alignment horizontal="center" wrapText="1"/>
      <protection locked="0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</xf>
    <xf numFmtId="0" fontId="0" fillId="9" borderId="6" xfId="0" applyFill="1" applyBorder="1" applyAlignment="1" applyProtection="1">
      <alignment horizontal="center" wrapText="1"/>
      <protection locked="0"/>
    </xf>
    <xf numFmtId="0" fontId="0" fillId="9" borderId="1" xfId="0" applyFill="1" applyBorder="1" applyAlignment="1" applyProtection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 wrapText="1"/>
      <protection locked="0"/>
    </xf>
    <xf numFmtId="0" fontId="1" fillId="8" borderId="7" xfId="0" applyFont="1" applyFill="1" applyBorder="1" applyAlignment="1" applyProtection="1">
      <alignment horizontal="center" wrapText="1"/>
    </xf>
    <xf numFmtId="0" fontId="0" fillId="8" borderId="10" xfId="0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  <protection locked="0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 applyProtection="1">
      <alignment horizontal="center" wrapText="1"/>
      <protection locked="0"/>
    </xf>
    <xf numFmtId="0" fontId="1" fillId="10" borderId="1" xfId="0" applyFont="1" applyFill="1" applyBorder="1" applyAlignment="1" applyProtection="1">
      <alignment horizontal="center" wrapText="1"/>
    </xf>
    <xf numFmtId="0" fontId="0" fillId="10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 wrapText="1"/>
    </xf>
    <xf numFmtId="0" fontId="0" fillId="10" borderId="1" xfId="0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</xf>
    <xf numFmtId="0" fontId="0" fillId="0" borderId="14" xfId="0" applyBorder="1"/>
    <xf numFmtId="0" fontId="5" fillId="0" borderId="0" xfId="0" applyFont="1"/>
    <xf numFmtId="0" fontId="1" fillId="0" borderId="17" xfId="0" applyFont="1" applyBorder="1" applyAlignment="1" applyProtection="1">
      <alignment horizontal="center" vertical="center" wrapText="1"/>
    </xf>
    <xf numFmtId="0" fontId="0" fillId="0" borderId="1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11" borderId="7" xfId="0" applyFill="1" applyBorder="1" applyAlignment="1" applyProtection="1">
      <alignment horizontal="center" vertical="center" wrapText="1"/>
    </xf>
    <xf numFmtId="0" fontId="0" fillId="11" borderId="21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wrapText="1" shrinkToFit="1"/>
      <protection locked="0"/>
    </xf>
    <xf numFmtId="0" fontId="0" fillId="0" borderId="6" xfId="0" applyBorder="1" applyAlignment="1">
      <alignment horizontal="center" wrapText="1" shrinkToFit="1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center" wrapText="1"/>
    </xf>
    <xf numFmtId="0" fontId="0" fillId="0" borderId="6" xfId="0" applyBorder="1" applyAlignment="1">
      <alignment shrinkToFi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9" borderId="21" xfId="0" applyFill="1" applyBorder="1" applyAlignment="1" applyProtection="1">
      <alignment horizontal="center" wrapText="1"/>
      <protection locked="0"/>
    </xf>
    <xf numFmtId="0" fontId="0" fillId="10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0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wrapText="1"/>
      <protection locked="0"/>
    </xf>
    <xf numFmtId="0" fontId="1" fillId="7" borderId="2" xfId="0" applyFont="1" applyFill="1" applyBorder="1" applyAlignment="1" applyProtection="1">
      <alignment horizontal="left" wrapText="1"/>
    </xf>
    <xf numFmtId="0" fontId="1" fillId="7" borderId="3" xfId="0" applyFont="1" applyFill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10" borderId="2" xfId="0" applyFont="1" applyFill="1" applyBorder="1" applyAlignment="1" applyProtection="1">
      <alignment horizontal="left" vertical="top" wrapText="1"/>
    </xf>
    <xf numFmtId="0" fontId="1" fillId="10" borderId="3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3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left" wrapText="1"/>
    </xf>
    <xf numFmtId="0" fontId="0" fillId="9" borderId="1" xfId="0" applyFill="1" applyBorder="1" applyAlignment="1" applyProtection="1">
      <alignment horizontal="center" wrapText="1"/>
      <protection locked="0"/>
    </xf>
    <xf numFmtId="0" fontId="0" fillId="9" borderId="5" xfId="0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9" xfId="0" applyFill="1" applyBorder="1" applyAlignment="1" applyProtection="1">
      <alignment horizontal="center" wrapText="1"/>
      <protection locked="0"/>
    </xf>
    <xf numFmtId="0" fontId="0" fillId="6" borderId="6" xfId="0" applyFill="1" applyBorder="1" applyAlignment="1" applyProtection="1">
      <alignment horizontal="center" wrapText="1"/>
      <protection locked="0"/>
    </xf>
    <xf numFmtId="0" fontId="0" fillId="5" borderId="6" xfId="0" applyFill="1" applyBorder="1" applyAlignment="1" applyProtection="1">
      <alignment horizontal="center" wrapText="1"/>
      <protection locked="0"/>
    </xf>
    <xf numFmtId="0" fontId="1" fillId="8" borderId="15" xfId="0" applyFont="1" applyFill="1" applyBorder="1" applyAlignment="1" applyProtection="1">
      <alignment horizontal="left" wrapText="1"/>
    </xf>
    <xf numFmtId="0" fontId="1" fillId="8" borderId="16" xfId="0" applyFont="1" applyFill="1" applyBorder="1" applyAlignment="1" applyProtection="1">
      <alignment horizontal="left" wrapText="1"/>
    </xf>
    <xf numFmtId="0" fontId="0" fillId="0" borderId="14" xfId="0" applyBorder="1"/>
    <xf numFmtId="0" fontId="0" fillId="0" borderId="0" xfId="0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1" fillId="8" borderId="2" xfId="0" applyFont="1" applyFill="1" applyBorder="1" applyAlignment="1" applyProtection="1">
      <alignment horizontal="left" wrapText="1"/>
    </xf>
    <xf numFmtId="0" fontId="1" fillId="8" borderId="3" xfId="0" applyFont="1" applyFill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wrapText="1"/>
    </xf>
    <xf numFmtId="0" fontId="4" fillId="4" borderId="3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1" fillId="5" borderId="3" xfId="0" applyFont="1" applyFill="1" applyBorder="1" applyAlignment="1" applyProtection="1">
      <alignment horizontal="left" wrapText="1"/>
    </xf>
    <xf numFmtId="0" fontId="1" fillId="6" borderId="2" xfId="0" applyFont="1" applyFill="1" applyBorder="1" applyAlignment="1" applyProtection="1">
      <alignment horizontal="left" wrapText="1"/>
    </xf>
    <xf numFmtId="0" fontId="1" fillId="6" borderId="3" xfId="0" applyFont="1" applyFill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9" borderId="17" xfId="0" applyFont="1" applyFill="1" applyBorder="1" applyAlignment="1" applyProtection="1">
      <alignment horizontal="left" wrapText="1"/>
    </xf>
    <xf numFmtId="0" fontId="1" fillId="9" borderId="18" xfId="0" applyFont="1" applyFill="1" applyBorder="1" applyAlignment="1" applyProtection="1">
      <alignment horizontal="left"/>
    </xf>
    <xf numFmtId="0" fontId="1" fillId="9" borderId="4" xfId="0" applyFont="1" applyFill="1" applyBorder="1" applyAlignment="1" applyProtection="1">
      <alignment horizontal="left"/>
    </xf>
    <xf numFmtId="0" fontId="1" fillId="9" borderId="5" xfId="0" applyFont="1" applyFill="1" applyBorder="1" applyAlignment="1" applyProtection="1">
      <alignment horizontal="left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21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 wrapText="1"/>
    </xf>
    <xf numFmtId="0" fontId="1" fillId="4" borderId="3" xfId="0" applyFont="1" applyFill="1" applyBorder="1" applyAlignment="1" applyProtection="1">
      <alignment horizontal="left" wrapText="1"/>
    </xf>
    <xf numFmtId="0" fontId="0" fillId="11" borderId="7" xfId="0" applyFill="1" applyBorder="1" applyAlignment="1" applyProtection="1">
      <alignment horizontal="center" vertical="center"/>
    </xf>
    <xf numFmtId="0" fontId="0" fillId="11" borderId="21" xfId="0" applyFill="1" applyBorder="1" applyAlignment="1" applyProtection="1">
      <alignment horizontal="center" vertical="center"/>
    </xf>
    <xf numFmtId="0" fontId="1" fillId="10" borderId="17" xfId="0" applyFont="1" applyFill="1" applyBorder="1" applyAlignment="1" applyProtection="1">
      <alignment horizontal="left" vertical="top" wrapText="1"/>
    </xf>
    <xf numFmtId="0" fontId="1" fillId="10" borderId="18" xfId="0" applyFont="1" applyFill="1" applyBorder="1" applyAlignment="1" applyProtection="1">
      <alignment horizontal="left" vertical="top" wrapText="1"/>
    </xf>
    <xf numFmtId="0" fontId="1" fillId="10" borderId="4" xfId="0" applyFont="1" applyFill="1" applyBorder="1" applyAlignment="1" applyProtection="1">
      <alignment horizontal="left" vertical="top" wrapText="1"/>
    </xf>
    <xf numFmtId="0" fontId="1" fillId="10" borderId="5" xfId="0" applyFont="1" applyFill="1" applyBorder="1" applyAlignment="1" applyProtection="1">
      <alignment horizontal="left" vertical="top" wrapText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wrapText="1"/>
    </xf>
    <xf numFmtId="0" fontId="1" fillId="6" borderId="3" xfId="0" applyFont="1" applyFill="1" applyBorder="1" applyAlignment="1" applyProtection="1">
      <alignment wrapText="1"/>
    </xf>
    <xf numFmtId="0" fontId="0" fillId="6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wrapText="1"/>
    </xf>
    <xf numFmtId="0" fontId="1" fillId="8" borderId="3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</xf>
    <xf numFmtId="0" fontId="1" fillId="11" borderId="3" xfId="0" applyFont="1" applyFill="1" applyBorder="1" applyAlignment="1" applyProtection="1">
      <alignment horizontal="center" vertical="center"/>
    </xf>
    <xf numFmtId="0" fontId="1" fillId="9" borderId="18" xfId="0" applyFont="1" applyFill="1" applyBorder="1" applyAlignment="1" applyProtection="1">
      <alignment horizontal="left" wrapText="1"/>
    </xf>
    <xf numFmtId="0" fontId="1" fillId="9" borderId="4" xfId="0" applyFont="1" applyFill="1" applyBorder="1" applyAlignment="1" applyProtection="1">
      <alignment horizontal="left" wrapText="1"/>
    </xf>
    <xf numFmtId="0" fontId="1" fillId="9" borderId="5" xfId="0" applyFont="1" applyFill="1" applyBorder="1" applyAlignment="1" applyProtection="1">
      <alignment horizontal="left" wrapText="1"/>
    </xf>
    <xf numFmtId="0" fontId="1" fillId="10" borderId="2" xfId="0" applyFont="1" applyFill="1" applyBorder="1" applyAlignment="1" applyProtection="1">
      <alignment horizontal="left" wrapText="1"/>
    </xf>
    <xf numFmtId="0" fontId="1" fillId="10" borderId="3" xfId="0" applyFont="1" applyFill="1" applyBorder="1" applyAlignment="1" applyProtection="1">
      <alignment horizontal="left" wrapText="1"/>
    </xf>
    <xf numFmtId="0" fontId="0" fillId="10" borderId="19" xfId="0" applyFill="1" applyBorder="1" applyAlignment="1" applyProtection="1">
      <alignment horizontal="center" wrapText="1"/>
      <protection locked="0"/>
    </xf>
    <xf numFmtId="0" fontId="0" fillId="10" borderId="6" xfId="0" applyFill="1" applyBorder="1" applyAlignment="1" applyProtection="1">
      <alignment horizontal="center" wrapText="1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" fillId="8" borderId="23" xfId="0" applyFont="1" applyFill="1" applyBorder="1" applyAlignment="1" applyProtection="1">
      <alignment horizontal="left" wrapText="1"/>
    </xf>
    <xf numFmtId="0" fontId="1" fillId="8" borderId="24" xfId="0" applyFont="1" applyFill="1" applyBorder="1" applyAlignment="1" applyProtection="1">
      <alignment horizontal="left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Q19" sqref="Q18:Q19"/>
    </sheetView>
  </sheetViews>
  <sheetFormatPr defaultRowHeight="15"/>
  <cols>
    <col min="2" max="2" width="15.7109375" customWidth="1"/>
    <col min="3" max="3" width="9.140625" style="1"/>
    <col min="5" max="5" width="9.140625" style="1"/>
    <col min="7" max="7" width="9.140625" style="1"/>
    <col min="8" max="8" width="12.140625" customWidth="1"/>
    <col min="9" max="9" width="9.140625" style="1"/>
    <col min="11" max="11" width="9.140625" style="1"/>
    <col min="13" max="13" width="6.28515625" style="1" customWidth="1"/>
    <col min="14" max="14" width="6" style="1" customWidth="1"/>
  </cols>
  <sheetData>
    <row r="1" spans="1:17" ht="15.75" customHeight="1">
      <c r="A1" s="139" t="s">
        <v>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7" ht="15.75" customHeight="1">
      <c r="A2" s="100" t="s">
        <v>5</v>
      </c>
      <c r="B2" s="116"/>
      <c r="C2" s="127" t="s">
        <v>0</v>
      </c>
      <c r="D2" s="127"/>
      <c r="E2" s="127" t="s">
        <v>1</v>
      </c>
      <c r="F2" s="127"/>
      <c r="G2" s="127" t="s">
        <v>2</v>
      </c>
      <c r="H2" s="127"/>
      <c r="I2" s="127" t="s">
        <v>3</v>
      </c>
      <c r="J2" s="127"/>
      <c r="K2" s="127" t="s">
        <v>4</v>
      </c>
      <c r="L2" s="127"/>
      <c r="M2" s="100" t="s">
        <v>33</v>
      </c>
      <c r="N2" s="101"/>
      <c r="P2" s="160" t="s">
        <v>22</v>
      </c>
      <c r="Q2" s="161"/>
    </row>
    <row r="3" spans="1:17" ht="39.950000000000003" customHeight="1">
      <c r="A3" s="117"/>
      <c r="B3" s="118"/>
      <c r="C3" s="121"/>
      <c r="D3" s="122"/>
      <c r="E3" s="109"/>
      <c r="F3" s="109"/>
      <c r="G3" s="109"/>
      <c r="H3" s="109"/>
      <c r="I3" s="109"/>
      <c r="J3" s="109"/>
      <c r="K3" s="109"/>
      <c r="L3" s="109"/>
      <c r="M3" s="102"/>
      <c r="N3" s="103"/>
      <c r="P3" s="12" t="s">
        <v>23</v>
      </c>
      <c r="Q3" s="13">
        <v>0.125</v>
      </c>
    </row>
    <row r="4" spans="1:17" ht="15.75" customHeight="1">
      <c r="A4" s="117"/>
      <c r="B4" s="118"/>
      <c r="C4" s="123"/>
      <c r="D4" s="124"/>
      <c r="E4" s="109"/>
      <c r="F4" s="109"/>
      <c r="G4" s="109"/>
      <c r="H4" s="109"/>
      <c r="I4" s="109"/>
      <c r="J4" s="109"/>
      <c r="K4" s="109"/>
      <c r="L4" s="109"/>
      <c r="M4" s="102"/>
      <c r="N4" s="103"/>
      <c r="P4" s="12" t="s">
        <v>24</v>
      </c>
      <c r="Q4" s="13">
        <v>0.25</v>
      </c>
    </row>
    <row r="5" spans="1:17" ht="15.75" customHeight="1">
      <c r="A5" s="117"/>
      <c r="B5" s="118"/>
      <c r="C5" s="123"/>
      <c r="D5" s="124"/>
      <c r="E5" s="109"/>
      <c r="F5" s="109"/>
      <c r="G5" s="109"/>
      <c r="H5" s="109"/>
      <c r="I5" s="114"/>
      <c r="J5" s="115"/>
      <c r="K5" s="109"/>
      <c r="L5" s="109"/>
      <c r="M5" s="102"/>
      <c r="N5" s="103"/>
      <c r="P5" s="12" t="s">
        <v>25</v>
      </c>
      <c r="Q5" s="13">
        <v>0.375</v>
      </c>
    </row>
    <row r="6" spans="1:17" ht="15.75" customHeight="1">
      <c r="A6" s="117"/>
      <c r="B6" s="118"/>
      <c r="C6" s="123"/>
      <c r="D6" s="124"/>
      <c r="E6" s="109"/>
      <c r="F6" s="109"/>
      <c r="G6" s="109"/>
      <c r="H6" s="109"/>
      <c r="I6" s="109"/>
      <c r="J6" s="109"/>
      <c r="K6" s="109"/>
      <c r="L6" s="109"/>
      <c r="M6" s="102"/>
      <c r="N6" s="103"/>
      <c r="P6" s="12" t="s">
        <v>26</v>
      </c>
      <c r="Q6" s="13">
        <v>0.33300000000000002</v>
      </c>
    </row>
    <row r="7" spans="1:17" ht="15.75" customHeight="1">
      <c r="A7" s="117"/>
      <c r="B7" s="118"/>
      <c r="C7" s="123"/>
      <c r="D7" s="128"/>
      <c r="E7" s="114"/>
      <c r="F7" s="115"/>
      <c r="G7" s="114"/>
      <c r="H7" s="115"/>
      <c r="I7" s="114"/>
      <c r="J7" s="115"/>
      <c r="K7" s="114"/>
      <c r="L7" s="115"/>
      <c r="M7" s="102"/>
      <c r="N7" s="103"/>
      <c r="P7" s="12" t="s">
        <v>27</v>
      </c>
      <c r="Q7" s="13">
        <v>0.5</v>
      </c>
    </row>
    <row r="8" spans="1:17" ht="15.75" customHeight="1">
      <c r="A8" s="117"/>
      <c r="B8" s="118"/>
      <c r="C8" s="125"/>
      <c r="D8" s="126"/>
      <c r="E8" s="109"/>
      <c r="F8" s="109"/>
      <c r="G8" s="109"/>
      <c r="H8" s="109"/>
      <c r="I8" s="109"/>
      <c r="J8" s="109"/>
      <c r="K8" s="109"/>
      <c r="L8" s="109"/>
      <c r="M8" s="102"/>
      <c r="N8" s="103"/>
      <c r="P8" s="12" t="s">
        <v>28</v>
      </c>
      <c r="Q8" s="13">
        <v>0.625</v>
      </c>
    </row>
    <row r="9" spans="1:17" ht="15.75" customHeight="1">
      <c r="A9" s="117"/>
      <c r="B9" s="118"/>
      <c r="C9" s="126" t="s">
        <v>16</v>
      </c>
      <c r="D9" s="126"/>
      <c r="E9" s="109" t="s">
        <v>16</v>
      </c>
      <c r="F9" s="109"/>
      <c r="G9" s="109" t="s">
        <v>16</v>
      </c>
      <c r="H9" s="109"/>
      <c r="I9" s="109" t="s">
        <v>16</v>
      </c>
      <c r="J9" s="109"/>
      <c r="K9" s="109" t="s">
        <v>16</v>
      </c>
      <c r="L9" s="109"/>
      <c r="M9" s="102"/>
      <c r="N9" s="103"/>
      <c r="P9" s="12" t="s">
        <v>29</v>
      </c>
      <c r="Q9" s="13">
        <v>0.66600000000000004</v>
      </c>
    </row>
    <row r="10" spans="1:17" ht="15" customHeight="1">
      <c r="A10" s="119"/>
      <c r="B10" s="120"/>
      <c r="C10" s="106"/>
      <c r="D10" s="107"/>
      <c r="E10" s="107"/>
      <c r="F10" s="107"/>
      <c r="G10" s="107"/>
      <c r="H10" s="107"/>
      <c r="I10" s="107"/>
      <c r="J10" s="107"/>
      <c r="K10" s="107"/>
      <c r="L10" s="108"/>
      <c r="M10" s="104"/>
      <c r="N10" s="105"/>
      <c r="P10" s="12" t="s">
        <v>30</v>
      </c>
      <c r="Q10" s="13">
        <v>0.75</v>
      </c>
    </row>
    <row r="11" spans="1:17" ht="30" customHeight="1">
      <c r="A11" s="142" t="s">
        <v>40</v>
      </c>
      <c r="B11" s="14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90"/>
      <c r="N11" s="90"/>
      <c r="P11" s="12" t="s">
        <v>32</v>
      </c>
      <c r="Q11" s="13">
        <v>0.875</v>
      </c>
    </row>
    <row r="12" spans="1:17">
      <c r="A12" s="142"/>
      <c r="B12" s="143"/>
      <c r="C12" s="92"/>
      <c r="D12" s="93" t="s">
        <v>9</v>
      </c>
      <c r="E12" s="92"/>
      <c r="F12" s="93" t="s">
        <v>9</v>
      </c>
      <c r="G12" s="92"/>
      <c r="H12" s="93" t="s">
        <v>9</v>
      </c>
      <c r="I12" s="92"/>
      <c r="J12" s="93" t="s">
        <v>9</v>
      </c>
      <c r="K12" s="92"/>
      <c r="L12" s="93" t="s">
        <v>9</v>
      </c>
      <c r="M12" s="90">
        <f>C12+E12+G12+I12+K12</f>
        <v>0</v>
      </c>
      <c r="N12" s="95" t="b">
        <f>AND(M12&gt;=8,M12&lt;=10)</f>
        <v>0</v>
      </c>
      <c r="P12" s="14" t="s">
        <v>31</v>
      </c>
      <c r="Q12" s="15">
        <v>1</v>
      </c>
    </row>
    <row r="13" spans="1:17" ht="15" customHeight="1">
      <c r="A13" s="100" t="s">
        <v>50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01"/>
    </row>
    <row r="14" spans="1:17">
      <c r="A14" s="102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03"/>
    </row>
    <row r="15" spans="1:17">
      <c r="A15" s="166" t="s">
        <v>34</v>
      </c>
      <c r="B15" s="167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52"/>
      <c r="N15" s="53"/>
    </row>
    <row r="16" spans="1:17">
      <c r="A16" s="166"/>
      <c r="B16" s="167"/>
      <c r="C16" s="66"/>
      <c r="D16" s="55" t="s">
        <v>8</v>
      </c>
      <c r="E16" s="54"/>
      <c r="F16" s="55" t="s">
        <v>8</v>
      </c>
      <c r="G16" s="54"/>
      <c r="H16" s="55" t="s">
        <v>8</v>
      </c>
      <c r="I16" s="54"/>
      <c r="J16" s="55" t="s">
        <v>8</v>
      </c>
      <c r="K16" s="54"/>
      <c r="L16" s="55" t="s">
        <v>8</v>
      </c>
      <c r="M16" s="52">
        <f>C16+E16+G16+I16+K16</f>
        <v>0</v>
      </c>
      <c r="N16" s="56" t="str">
        <f>IF(M16&gt;=0.5,"Yes","No")</f>
        <v>No</v>
      </c>
    </row>
    <row r="17" spans="1:17">
      <c r="A17" s="168" t="s">
        <v>35</v>
      </c>
      <c r="B17" s="169"/>
      <c r="C17" s="151"/>
      <c r="D17" s="155"/>
      <c r="E17" s="151"/>
      <c r="F17" s="151"/>
      <c r="G17" s="151"/>
      <c r="H17" s="151"/>
      <c r="I17" s="151"/>
      <c r="J17" s="151"/>
      <c r="K17" s="151"/>
      <c r="L17" s="151"/>
      <c r="M17" s="37"/>
      <c r="N17" s="37"/>
    </row>
    <row r="18" spans="1:17">
      <c r="A18" s="168"/>
      <c r="B18" s="169"/>
      <c r="C18" s="38"/>
      <c r="D18" s="39" t="s">
        <v>8</v>
      </c>
      <c r="E18" s="38"/>
      <c r="F18" s="39" t="s">
        <v>8</v>
      </c>
      <c r="G18" s="38"/>
      <c r="H18" s="39" t="s">
        <v>8</v>
      </c>
      <c r="I18" s="38"/>
      <c r="J18" s="39" t="s">
        <v>8</v>
      </c>
      <c r="K18" s="38"/>
      <c r="L18" s="39" t="s">
        <v>8</v>
      </c>
      <c r="M18" s="37">
        <f>C18+E18+G18+I18+K18</f>
        <v>0</v>
      </c>
      <c r="N18" s="57" t="str">
        <f>IF(M18 &gt;= 0.75,"Yes","No")</f>
        <v>No</v>
      </c>
      <c r="Q18" s="99"/>
    </row>
    <row r="19" spans="1:17" ht="15" customHeight="1">
      <c r="A19" s="170" t="s">
        <v>36</v>
      </c>
      <c r="B19" s="171"/>
      <c r="C19" s="152"/>
      <c r="D19" s="152"/>
      <c r="E19" s="152"/>
      <c r="F19" s="152"/>
      <c r="G19" s="152"/>
      <c r="H19" s="152"/>
      <c r="I19" s="153"/>
      <c r="J19" s="154"/>
      <c r="K19" s="152"/>
      <c r="L19" s="152"/>
      <c r="M19" s="40"/>
      <c r="N19" s="40"/>
    </row>
    <row r="20" spans="1:17">
      <c r="A20" s="170"/>
      <c r="B20" s="171"/>
      <c r="C20" s="41"/>
      <c r="D20" s="42" t="s">
        <v>8</v>
      </c>
      <c r="E20" s="41"/>
      <c r="F20" s="42" t="s">
        <v>8</v>
      </c>
      <c r="G20" s="41"/>
      <c r="H20" s="42" t="s">
        <v>8</v>
      </c>
      <c r="I20" s="41"/>
      <c r="J20" s="42" t="s">
        <v>8</v>
      </c>
      <c r="K20" s="41"/>
      <c r="L20" s="42" t="s">
        <v>8</v>
      </c>
      <c r="M20" s="40">
        <f>C20+E20+G20+I20+K20</f>
        <v>0</v>
      </c>
      <c r="N20" s="58" t="str">
        <f>IF(M20 &gt;= 0.5,"Yes","No")</f>
        <v>No</v>
      </c>
    </row>
    <row r="21" spans="1:17" ht="15" customHeight="1">
      <c r="A21" s="162" t="s">
        <v>37</v>
      </c>
      <c r="B21" s="163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43"/>
      <c r="N21" s="43"/>
    </row>
    <row r="22" spans="1:17">
      <c r="A22" s="162"/>
      <c r="B22" s="163"/>
      <c r="C22" s="44"/>
      <c r="D22" s="45" t="s">
        <v>8</v>
      </c>
      <c r="E22" s="44"/>
      <c r="F22" s="45" t="s">
        <v>8</v>
      </c>
      <c r="G22" s="44"/>
      <c r="H22" s="45" t="s">
        <v>8</v>
      </c>
      <c r="I22" s="44"/>
      <c r="J22" s="45" t="s">
        <v>8</v>
      </c>
      <c r="K22" s="44"/>
      <c r="L22" s="45" t="s">
        <v>8</v>
      </c>
      <c r="M22" s="43">
        <f>C22+E22+G22+I22+K22</f>
        <v>0</v>
      </c>
      <c r="N22" s="59" t="str">
        <f>IF(M22 &gt;= 0.5,"Yes","No")</f>
        <v>No</v>
      </c>
      <c r="Q22" s="9"/>
    </row>
    <row r="23" spans="1:17">
      <c r="A23" s="164" t="s">
        <v>38</v>
      </c>
      <c r="B23" s="165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46"/>
      <c r="N23" s="46"/>
    </row>
    <row r="24" spans="1:17" ht="15.75" thickBot="1">
      <c r="A24" s="164"/>
      <c r="B24" s="165"/>
      <c r="C24" s="47"/>
      <c r="D24" s="48" t="s">
        <v>8</v>
      </c>
      <c r="E24" s="47"/>
      <c r="F24" s="48" t="s">
        <v>8</v>
      </c>
      <c r="G24" s="47"/>
      <c r="H24" s="48" t="s">
        <v>8</v>
      </c>
      <c r="I24" s="47"/>
      <c r="J24" s="48" t="s">
        <v>8</v>
      </c>
      <c r="K24" s="47"/>
      <c r="L24" s="48" t="s">
        <v>8</v>
      </c>
      <c r="M24" s="46">
        <f>C24+E24+G24+I24+K24</f>
        <v>0</v>
      </c>
      <c r="N24" s="60" t="str">
        <f>IF(M24 &gt;= 0.5,"Yes","No")</f>
        <v>No</v>
      </c>
    </row>
    <row r="25" spans="1:17" ht="16.5" thickTop="1" thickBot="1">
      <c r="A25" s="156" t="s">
        <v>49</v>
      </c>
      <c r="B25" s="157"/>
      <c r="C25" s="85">
        <f>C16 + C18+ C20+ C22+ C24</f>
        <v>0</v>
      </c>
      <c r="D25" s="86" t="str">
        <f>IF(C25&gt;=0.75,"Yes","No")</f>
        <v>No</v>
      </c>
      <c r="E25" s="87">
        <f>E16 + E18+ E20+ E22+ E24</f>
        <v>0</v>
      </c>
      <c r="F25" s="86" t="str">
        <f>IF(C25&gt;=0.75,"Yes","No")</f>
        <v>No</v>
      </c>
      <c r="G25" s="87">
        <f>G16 + G18+ G20+ G22+ G24</f>
        <v>0</v>
      </c>
      <c r="H25" s="86" t="str">
        <f>IF(C25&gt;=0.75,"Yes","No")</f>
        <v>No</v>
      </c>
      <c r="I25" s="87">
        <f>I16 + I18+ I20+ I22+ I24</f>
        <v>0</v>
      </c>
      <c r="J25" s="88" t="str">
        <f>IF(C25&gt;=0.75,"Yes","No")</f>
        <v>No</v>
      </c>
      <c r="K25" s="87">
        <f>K16 + K18+ K20+ K22+ K24</f>
        <v>0</v>
      </c>
      <c r="L25" s="89" t="str">
        <f>IF(C25&gt;=0.75,"Yes","No")</f>
        <v>No</v>
      </c>
      <c r="M25" s="87">
        <f>M16 + M18+ M20+ M22+ M24</f>
        <v>0</v>
      </c>
      <c r="N25" s="77"/>
    </row>
    <row r="26" spans="1:17" ht="15.75" customHeight="1" thickTop="1">
      <c r="A26" s="133" t="s">
        <v>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  <c r="N26" s="110" t="str">
        <f>IF(M16+M18+M20+M22+M24 &gt;= 3.75,"Yes","No")</f>
        <v>No</v>
      </c>
    </row>
    <row r="27" spans="1:17" ht="1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111"/>
    </row>
    <row r="28" spans="1:17">
      <c r="A28" s="137" t="s">
        <v>39</v>
      </c>
      <c r="B28" s="138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61"/>
      <c r="N28" s="61"/>
    </row>
    <row r="29" spans="1:17">
      <c r="A29" s="137"/>
      <c r="B29" s="138"/>
      <c r="C29" s="62"/>
      <c r="D29" s="63" t="s">
        <v>9</v>
      </c>
      <c r="E29" s="62"/>
      <c r="F29" s="63" t="s">
        <v>9</v>
      </c>
      <c r="G29" s="62"/>
      <c r="H29" s="63" t="s">
        <v>9</v>
      </c>
      <c r="I29" s="62"/>
      <c r="J29" s="63" t="s">
        <v>9</v>
      </c>
      <c r="K29" s="62"/>
      <c r="L29" s="63" t="s">
        <v>9</v>
      </c>
      <c r="M29" s="61">
        <f>C29+E29+G29+I29+K29</f>
        <v>0</v>
      </c>
      <c r="N29" s="64" t="b">
        <f>AND(M29&gt;=8,M29&lt;=9)</f>
        <v>0</v>
      </c>
    </row>
    <row r="30" spans="1:17">
      <c r="A30" s="150" t="s">
        <v>6</v>
      </c>
      <c r="B30" s="150"/>
      <c r="C30" s="148"/>
      <c r="D30" s="148"/>
      <c r="E30" s="149"/>
      <c r="F30" s="130"/>
      <c r="G30" s="130"/>
      <c r="H30" s="130"/>
      <c r="I30" s="130"/>
      <c r="J30" s="130"/>
      <c r="K30" s="130"/>
      <c r="L30" s="130"/>
      <c r="M30" s="67"/>
      <c r="N30" s="67"/>
    </row>
    <row r="31" spans="1:17">
      <c r="A31" s="150"/>
      <c r="B31" s="150"/>
      <c r="C31" s="68"/>
      <c r="D31" s="69" t="s">
        <v>8</v>
      </c>
      <c r="E31" s="70"/>
      <c r="F31" s="69" t="s">
        <v>8</v>
      </c>
      <c r="G31" s="68"/>
      <c r="H31" s="69" t="s">
        <v>8</v>
      </c>
      <c r="I31" s="68"/>
      <c r="J31" s="69" t="s">
        <v>8</v>
      </c>
      <c r="K31" s="68"/>
      <c r="L31" s="69" t="s">
        <v>8</v>
      </c>
      <c r="M31" s="67">
        <f>C31+E31+G31+I31+K31</f>
        <v>0</v>
      </c>
      <c r="N31" s="71" t="str">
        <f>IF(M31 &gt;= 2.5,"Yes","No")</f>
        <v>No</v>
      </c>
    </row>
    <row r="32" spans="1:17" ht="30" customHeight="1">
      <c r="A32" s="144" t="s">
        <v>41</v>
      </c>
      <c r="B32" s="145"/>
      <c r="C32" s="129" t="s">
        <v>16</v>
      </c>
      <c r="D32" s="129"/>
      <c r="E32" s="129" t="s">
        <v>16</v>
      </c>
      <c r="F32" s="129"/>
      <c r="G32" s="129" t="s">
        <v>16</v>
      </c>
      <c r="H32" s="129"/>
      <c r="I32" s="129" t="s">
        <v>16</v>
      </c>
      <c r="J32" s="129"/>
      <c r="K32" s="129" t="s">
        <v>16</v>
      </c>
      <c r="L32" s="129"/>
      <c r="M32" s="49"/>
      <c r="N32" s="49"/>
    </row>
    <row r="33" spans="1:14" ht="24.95" customHeight="1">
      <c r="A33" s="146"/>
      <c r="B33" s="147"/>
      <c r="C33" s="50">
        <v>1</v>
      </c>
      <c r="D33" s="51" t="s">
        <v>8</v>
      </c>
      <c r="E33" s="50">
        <v>1</v>
      </c>
      <c r="F33" s="51" t="s">
        <v>8</v>
      </c>
      <c r="G33" s="50">
        <v>1</v>
      </c>
      <c r="H33" s="51" t="s">
        <v>10</v>
      </c>
      <c r="I33" s="50">
        <v>1</v>
      </c>
      <c r="J33" s="51" t="s">
        <v>8</v>
      </c>
      <c r="K33" s="50">
        <v>1</v>
      </c>
      <c r="L33" s="51" t="s">
        <v>8</v>
      </c>
      <c r="M33" s="49">
        <f>C33+E33+G33+I33+K33</f>
        <v>5</v>
      </c>
      <c r="N33" s="65" t="str">
        <f>IF(M33 &gt;= 5,"Yes","No")</f>
        <v>Yes</v>
      </c>
    </row>
  </sheetData>
  <sheetProtection selectLockedCells="1"/>
  <mergeCells count="103">
    <mergeCell ref="A25:B25"/>
    <mergeCell ref="A13:N14"/>
    <mergeCell ref="P2:Q2"/>
    <mergeCell ref="A21:B22"/>
    <mergeCell ref="A23:B24"/>
    <mergeCell ref="G19:H19"/>
    <mergeCell ref="E19:F19"/>
    <mergeCell ref="A15:B16"/>
    <mergeCell ref="A17:B18"/>
    <mergeCell ref="A19:B20"/>
    <mergeCell ref="C23:D23"/>
    <mergeCell ref="K19:L19"/>
    <mergeCell ref="I19:J19"/>
    <mergeCell ref="G17:H17"/>
    <mergeCell ref="E17:F17"/>
    <mergeCell ref="C17:D17"/>
    <mergeCell ref="C19:D19"/>
    <mergeCell ref="K21:L21"/>
    <mergeCell ref="I21:J21"/>
    <mergeCell ref="G21:H21"/>
    <mergeCell ref="A1:N1"/>
    <mergeCell ref="A11:B12"/>
    <mergeCell ref="A32:B33"/>
    <mergeCell ref="C30:D30"/>
    <mergeCell ref="E30:F30"/>
    <mergeCell ref="G30:H30"/>
    <mergeCell ref="A30:B31"/>
    <mergeCell ref="C15:D15"/>
    <mergeCell ref="K17:L17"/>
    <mergeCell ref="I17:J17"/>
    <mergeCell ref="C32:D32"/>
    <mergeCell ref="A26:M27"/>
    <mergeCell ref="K28:L28"/>
    <mergeCell ref="I28:J28"/>
    <mergeCell ref="G28:H28"/>
    <mergeCell ref="E28:F28"/>
    <mergeCell ref="C28:D28"/>
    <mergeCell ref="A28:B29"/>
    <mergeCell ref="K11:L11"/>
    <mergeCell ref="I11:J11"/>
    <mergeCell ref="G11:H11"/>
    <mergeCell ref="E11:F11"/>
    <mergeCell ref="C11:D11"/>
    <mergeCell ref="K23:L23"/>
    <mergeCell ref="I23:J23"/>
    <mergeCell ref="G15:H15"/>
    <mergeCell ref="E21:F21"/>
    <mergeCell ref="C21:D21"/>
    <mergeCell ref="E2:F2"/>
    <mergeCell ref="G2:H2"/>
    <mergeCell ref="I2:J2"/>
    <mergeCell ref="E7:F7"/>
    <mergeCell ref="E9:F9"/>
    <mergeCell ref="G4:H4"/>
    <mergeCell ref="I9:J9"/>
    <mergeCell ref="G7:H7"/>
    <mergeCell ref="I7:J7"/>
    <mergeCell ref="E8:F8"/>
    <mergeCell ref="K2:L2"/>
    <mergeCell ref="K32:L32"/>
    <mergeCell ref="I32:J32"/>
    <mergeCell ref="G32:H32"/>
    <mergeCell ref="E32:F32"/>
    <mergeCell ref="E23:F23"/>
    <mergeCell ref="K15:L15"/>
    <mergeCell ref="E15:F15"/>
    <mergeCell ref="K30:L30"/>
    <mergeCell ref="I30:J30"/>
    <mergeCell ref="A2:B10"/>
    <mergeCell ref="C3:D3"/>
    <mergeCell ref="C4:D4"/>
    <mergeCell ref="C5:D5"/>
    <mergeCell ref="C6:D6"/>
    <mergeCell ref="C8:D8"/>
    <mergeCell ref="C9:D9"/>
    <mergeCell ref="C2:D2"/>
    <mergeCell ref="C7:D7"/>
    <mergeCell ref="E3:F3"/>
    <mergeCell ref="K9:L9"/>
    <mergeCell ref="K7:L7"/>
    <mergeCell ref="I8:J8"/>
    <mergeCell ref="I6:J6"/>
    <mergeCell ref="I5:J5"/>
    <mergeCell ref="N26:N27"/>
    <mergeCell ref="G9:H9"/>
    <mergeCell ref="G8:H8"/>
    <mergeCell ref="G6:H6"/>
    <mergeCell ref="G5:H5"/>
    <mergeCell ref="K8:L8"/>
    <mergeCell ref="K6:L6"/>
    <mergeCell ref="K5:L5"/>
    <mergeCell ref="G23:H23"/>
    <mergeCell ref="I15:J15"/>
    <mergeCell ref="M2:N10"/>
    <mergeCell ref="C10:L10"/>
    <mergeCell ref="G3:H3"/>
    <mergeCell ref="K3:L3"/>
    <mergeCell ref="I4:J4"/>
    <mergeCell ref="K4:L4"/>
    <mergeCell ref="I3:J3"/>
    <mergeCell ref="E6:F6"/>
    <mergeCell ref="E5:F5"/>
    <mergeCell ref="E4:F4"/>
  </mergeCells>
  <pageMargins left="0.2" right="0.2" top="0.42" bottom="0.53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opLeftCell="B1" workbookViewId="0">
      <selection activeCell="L25" sqref="L25"/>
    </sheetView>
  </sheetViews>
  <sheetFormatPr defaultRowHeight="15"/>
  <cols>
    <col min="2" max="2" width="15.140625" customWidth="1"/>
    <col min="8" max="8" width="12" customWidth="1"/>
    <col min="13" max="14" width="7.28515625" customWidth="1"/>
  </cols>
  <sheetData>
    <row r="1" spans="1:17">
      <c r="A1" s="139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7">
      <c r="A2" s="173" t="s">
        <v>5</v>
      </c>
      <c r="B2" s="174"/>
      <c r="C2" s="179" t="s">
        <v>0</v>
      </c>
      <c r="D2" s="179"/>
      <c r="E2" s="179" t="s">
        <v>1</v>
      </c>
      <c r="F2" s="179"/>
      <c r="G2" s="179" t="s">
        <v>2</v>
      </c>
      <c r="H2" s="179"/>
      <c r="I2" s="179" t="s">
        <v>3</v>
      </c>
      <c r="J2" s="179"/>
      <c r="K2" s="179" t="s">
        <v>4</v>
      </c>
      <c r="L2" s="179"/>
      <c r="M2" s="116" t="s">
        <v>33</v>
      </c>
      <c r="N2" s="180"/>
      <c r="P2" s="160" t="s">
        <v>22</v>
      </c>
      <c r="Q2" s="161"/>
    </row>
    <row r="3" spans="1:17">
      <c r="A3" s="175"/>
      <c r="B3" s="176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6"/>
      <c r="N3" s="181"/>
      <c r="P3" s="12" t="s">
        <v>23</v>
      </c>
      <c r="Q3" s="13">
        <v>0.125</v>
      </c>
    </row>
    <row r="4" spans="1:17">
      <c r="A4" s="175"/>
      <c r="B4" s="17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6"/>
      <c r="N4" s="181"/>
      <c r="P4" s="12" t="s">
        <v>24</v>
      </c>
      <c r="Q4" s="13">
        <v>0.25</v>
      </c>
    </row>
    <row r="5" spans="1:17">
      <c r="A5" s="175"/>
      <c r="B5" s="176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6"/>
      <c r="N5" s="181"/>
      <c r="P5" s="12" t="s">
        <v>25</v>
      </c>
      <c r="Q5" s="13">
        <v>0.375</v>
      </c>
    </row>
    <row r="6" spans="1:17">
      <c r="A6" s="175"/>
      <c r="B6" s="17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6"/>
      <c r="N6" s="181"/>
      <c r="P6" s="12" t="s">
        <v>26</v>
      </c>
      <c r="Q6" s="13">
        <v>0.33300000000000002</v>
      </c>
    </row>
    <row r="7" spans="1:17">
      <c r="A7" s="175"/>
      <c r="B7" s="176"/>
      <c r="C7" s="202"/>
      <c r="D7" s="203"/>
      <c r="E7" s="202"/>
      <c r="F7" s="203"/>
      <c r="G7" s="202"/>
      <c r="H7" s="203"/>
      <c r="I7" s="202"/>
      <c r="J7" s="203"/>
      <c r="K7" s="202"/>
      <c r="L7" s="203"/>
      <c r="M7" s="176"/>
      <c r="N7" s="181"/>
      <c r="P7" s="12" t="s">
        <v>27</v>
      </c>
      <c r="Q7" s="13">
        <v>0.5</v>
      </c>
    </row>
    <row r="8" spans="1:17">
      <c r="A8" s="175"/>
      <c r="B8" s="176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6"/>
      <c r="N8" s="181"/>
      <c r="P8" s="12" t="s">
        <v>28</v>
      </c>
      <c r="Q8" s="13">
        <v>0.625</v>
      </c>
    </row>
    <row r="9" spans="1:17">
      <c r="A9" s="175"/>
      <c r="B9" s="176"/>
      <c r="C9" s="172" t="s">
        <v>16</v>
      </c>
      <c r="D9" s="172"/>
      <c r="E9" s="172" t="s">
        <v>16</v>
      </c>
      <c r="F9" s="172"/>
      <c r="G9" s="172" t="s">
        <v>16</v>
      </c>
      <c r="H9" s="172"/>
      <c r="I9" s="172" t="s">
        <v>16</v>
      </c>
      <c r="J9" s="172"/>
      <c r="K9" s="172" t="s">
        <v>16</v>
      </c>
      <c r="L9" s="172"/>
      <c r="M9" s="176"/>
      <c r="N9" s="181"/>
      <c r="P9" s="12" t="s">
        <v>29</v>
      </c>
      <c r="Q9" s="13">
        <v>0.66600000000000004</v>
      </c>
    </row>
    <row r="10" spans="1:17">
      <c r="A10" s="177"/>
      <c r="B10" s="178"/>
      <c r="C10" s="184"/>
      <c r="D10" s="185"/>
      <c r="E10" s="185"/>
      <c r="F10" s="185"/>
      <c r="G10" s="185"/>
      <c r="H10" s="185"/>
      <c r="I10" s="185"/>
      <c r="J10" s="185"/>
      <c r="K10" s="185"/>
      <c r="L10" s="186"/>
      <c r="M10" s="178"/>
      <c r="N10" s="182"/>
      <c r="P10" s="12" t="s">
        <v>30</v>
      </c>
      <c r="Q10" s="13">
        <v>0.75</v>
      </c>
    </row>
    <row r="11" spans="1:17" ht="30" customHeight="1">
      <c r="A11" s="198" t="s">
        <v>52</v>
      </c>
      <c r="B11" s="199"/>
      <c r="C11" s="131"/>
      <c r="D11" s="131"/>
      <c r="E11" s="131" t="s">
        <v>12</v>
      </c>
      <c r="F11" s="131"/>
      <c r="G11" s="131" t="s">
        <v>13</v>
      </c>
      <c r="H11" s="131"/>
      <c r="I11" s="131" t="s">
        <v>14</v>
      </c>
      <c r="J11" s="131"/>
      <c r="K11" s="131" t="s">
        <v>15</v>
      </c>
      <c r="L11" s="131"/>
      <c r="M11" s="90"/>
      <c r="N11" s="91"/>
      <c r="P11" s="12" t="s">
        <v>32</v>
      </c>
      <c r="Q11" s="13">
        <v>0.875</v>
      </c>
    </row>
    <row r="12" spans="1:17">
      <c r="A12" s="200"/>
      <c r="B12" s="201"/>
      <c r="C12" s="92"/>
      <c r="D12" s="93" t="s">
        <v>9</v>
      </c>
      <c r="E12" s="92"/>
      <c r="F12" s="93" t="s">
        <v>9</v>
      </c>
      <c r="G12" s="92"/>
      <c r="H12" s="93" t="s">
        <v>9</v>
      </c>
      <c r="I12" s="92"/>
      <c r="J12" s="93" t="s">
        <v>9</v>
      </c>
      <c r="K12" s="92"/>
      <c r="L12" s="93" t="s">
        <v>9</v>
      </c>
      <c r="M12" s="90">
        <f>C12+E12+G12+I12+K12</f>
        <v>0</v>
      </c>
      <c r="N12" s="94" t="b">
        <f>AND(M12&gt;=9,M12&lt;=10)</f>
        <v>0</v>
      </c>
      <c r="P12" s="14" t="s">
        <v>31</v>
      </c>
      <c r="Q12" s="15">
        <v>1</v>
      </c>
    </row>
    <row r="13" spans="1:17">
      <c r="A13" s="175" t="s">
        <v>50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81"/>
      <c r="P13" s="2"/>
      <c r="Q13" s="2"/>
    </row>
    <row r="14" spans="1:17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81"/>
    </row>
    <row r="15" spans="1:17">
      <c r="A15" s="194" t="s">
        <v>34</v>
      </c>
      <c r="B15" s="195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34"/>
      <c r="N15" s="16"/>
    </row>
    <row r="16" spans="1:17">
      <c r="A16" s="194"/>
      <c r="B16" s="195"/>
      <c r="C16" s="35"/>
      <c r="D16" s="36" t="s">
        <v>8</v>
      </c>
      <c r="E16" s="35"/>
      <c r="F16" s="36" t="s">
        <v>8</v>
      </c>
      <c r="G16" s="35"/>
      <c r="H16" s="36" t="s">
        <v>8</v>
      </c>
      <c r="I16" s="35"/>
      <c r="J16" s="36" t="s">
        <v>8</v>
      </c>
      <c r="K16" s="35"/>
      <c r="L16" s="36" t="s">
        <v>8</v>
      </c>
      <c r="M16" s="34">
        <f>C16+E16+G16+I16+K16</f>
        <v>0</v>
      </c>
      <c r="N16" s="19" t="str">
        <f>IF(M16 &gt;= 0.5,"Yes","No")</f>
        <v>No</v>
      </c>
    </row>
    <row r="17" spans="1:14">
      <c r="A17" s="168" t="s">
        <v>35</v>
      </c>
      <c r="B17" s="16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37"/>
      <c r="N17" s="20"/>
    </row>
    <row r="18" spans="1:14">
      <c r="A18" s="168"/>
      <c r="B18" s="169"/>
      <c r="C18" s="38"/>
      <c r="D18" s="39" t="s">
        <v>8</v>
      </c>
      <c r="E18" s="38"/>
      <c r="F18" s="39" t="s">
        <v>8</v>
      </c>
      <c r="G18" s="38"/>
      <c r="H18" s="39" t="s">
        <v>8</v>
      </c>
      <c r="I18" s="38"/>
      <c r="J18" s="39" t="s">
        <v>8</v>
      </c>
      <c r="K18" s="38"/>
      <c r="L18" s="39" t="s">
        <v>8</v>
      </c>
      <c r="M18" s="37">
        <f>C18+E18+G18+I18+K18</f>
        <v>0</v>
      </c>
      <c r="N18" s="23" t="str">
        <f>IF(M18 &gt;= 0.75,"Yes","No")</f>
        <v>No</v>
      </c>
    </row>
    <row r="19" spans="1:14">
      <c r="A19" s="170" t="s">
        <v>36</v>
      </c>
      <c r="B19" s="17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40"/>
      <c r="N19" s="24"/>
    </row>
    <row r="20" spans="1:14">
      <c r="A20" s="170"/>
      <c r="B20" s="171"/>
      <c r="C20" s="41"/>
      <c r="D20" s="42" t="s">
        <v>8</v>
      </c>
      <c r="E20" s="41"/>
      <c r="F20" s="42" t="s">
        <v>8</v>
      </c>
      <c r="G20" s="41"/>
      <c r="H20" s="42" t="s">
        <v>8</v>
      </c>
      <c r="I20" s="41"/>
      <c r="J20" s="42" t="s">
        <v>8</v>
      </c>
      <c r="K20" s="41"/>
      <c r="L20" s="42" t="s">
        <v>8</v>
      </c>
      <c r="M20" s="40">
        <f>C20+E20+G20+I20+K20</f>
        <v>0</v>
      </c>
      <c r="N20" s="27" t="str">
        <f>IF(M20 &gt;= 0.5,"Yes","No")</f>
        <v>No</v>
      </c>
    </row>
    <row r="21" spans="1:14">
      <c r="A21" s="162" t="s">
        <v>43</v>
      </c>
      <c r="B21" s="163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43"/>
      <c r="N21" s="3"/>
    </row>
    <row r="22" spans="1:14">
      <c r="A22" s="162"/>
      <c r="B22" s="163"/>
      <c r="C22" s="44"/>
      <c r="D22" s="45" t="s">
        <v>8</v>
      </c>
      <c r="E22" s="44"/>
      <c r="F22" s="45" t="s">
        <v>8</v>
      </c>
      <c r="G22" s="44"/>
      <c r="H22" s="45" t="s">
        <v>8</v>
      </c>
      <c r="I22" s="44"/>
      <c r="J22" s="45" t="s">
        <v>8</v>
      </c>
      <c r="K22" s="44"/>
      <c r="L22" s="45" t="s">
        <v>8</v>
      </c>
      <c r="M22" s="43">
        <f>C22+E22+G22+I22+K22</f>
        <v>0</v>
      </c>
      <c r="N22" s="8" t="str">
        <f>IF(M22 &gt;= 0.5,"Yes","No")</f>
        <v>No</v>
      </c>
    </row>
    <row r="23" spans="1:14">
      <c r="A23" s="164" t="s">
        <v>44</v>
      </c>
      <c r="B23" s="165"/>
      <c r="C23" s="112"/>
      <c r="D23" s="112"/>
      <c r="E23" s="112"/>
      <c r="F23" s="112"/>
      <c r="G23" s="112"/>
      <c r="H23" s="112"/>
      <c r="I23" s="112" t="s">
        <v>11</v>
      </c>
      <c r="J23" s="112"/>
      <c r="K23" s="112"/>
      <c r="L23" s="112"/>
      <c r="M23" s="46"/>
      <c r="N23" s="32"/>
    </row>
    <row r="24" spans="1:14" ht="15.75" thickBot="1">
      <c r="A24" s="164"/>
      <c r="B24" s="165"/>
      <c r="C24" s="83"/>
      <c r="D24" s="84" t="s">
        <v>8</v>
      </c>
      <c r="E24" s="83"/>
      <c r="F24" s="84" t="s">
        <v>8</v>
      </c>
      <c r="G24" s="83"/>
      <c r="H24" s="84" t="s">
        <v>8</v>
      </c>
      <c r="I24" s="83"/>
      <c r="J24" s="84" t="s">
        <v>8</v>
      </c>
      <c r="K24" s="83"/>
      <c r="L24" s="84" t="s">
        <v>8</v>
      </c>
      <c r="M24" s="46">
        <f>C24+E24+G24+I24+K24</f>
        <v>0</v>
      </c>
      <c r="N24" s="33" t="str">
        <f>IF(M24 &gt;= 0.5,"Yes","No")</f>
        <v>No</v>
      </c>
    </row>
    <row r="25" spans="1:14" ht="15" customHeight="1" thickTop="1" thickBot="1">
      <c r="A25" s="156" t="s">
        <v>49</v>
      </c>
      <c r="B25" s="157"/>
      <c r="C25" s="85"/>
      <c r="D25" s="86" t="str">
        <f>IF(C25&gt;=0.75,"Yes","No")</f>
        <v>No</v>
      </c>
      <c r="E25" s="87">
        <f>E16 + E18+ E20+ E22+ E24</f>
        <v>0</v>
      </c>
      <c r="F25" s="86" t="str">
        <f>IF(C25&gt;=0.75,"Yes","No")</f>
        <v>No</v>
      </c>
      <c r="G25" s="87">
        <f>G16 + G18+ G20+ G22+ G24</f>
        <v>0</v>
      </c>
      <c r="H25" s="86" t="str">
        <f>IF(C25&gt;=0.75,"Yes","No")</f>
        <v>No</v>
      </c>
      <c r="I25" s="87">
        <f>I16 + I18+ I20+ I22+ I24</f>
        <v>0</v>
      </c>
      <c r="J25" s="88" t="str">
        <f>IF(C25&gt;=0.75,"Yes","No")</f>
        <v>No</v>
      </c>
      <c r="K25" s="87">
        <f>K16 + K18+ K20+ K22+ K24</f>
        <v>0</v>
      </c>
      <c r="L25" s="89" t="str">
        <f>IF(C25&gt;=0.75,"Yes","No")</f>
        <v>No</v>
      </c>
      <c r="M25" s="87">
        <f>M16 + M18+ M20+ M22+ M24</f>
        <v>0</v>
      </c>
      <c r="N25" s="77"/>
    </row>
    <row r="26" spans="1:14" ht="15.75" thickTop="1">
      <c r="A26" s="133" t="s">
        <v>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  <c r="N26" s="196" t="str">
        <f>IF(M16+M18+M20+M22+M24 &gt;= 3.75,"Yes","No")</f>
        <v>No</v>
      </c>
    </row>
    <row r="27" spans="1:14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197"/>
    </row>
    <row r="28" spans="1:14">
      <c r="A28" s="137" t="s">
        <v>51</v>
      </c>
      <c r="B28" s="138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61"/>
      <c r="N28" s="28"/>
    </row>
    <row r="29" spans="1:14">
      <c r="A29" s="137"/>
      <c r="B29" s="138"/>
      <c r="C29" s="62"/>
      <c r="D29" s="63" t="s">
        <v>9</v>
      </c>
      <c r="E29" s="62"/>
      <c r="F29" s="63" t="s">
        <v>9</v>
      </c>
      <c r="G29" s="62"/>
      <c r="H29" s="63" t="s">
        <v>9</v>
      </c>
      <c r="I29" s="62"/>
      <c r="J29" s="63" t="s">
        <v>9</v>
      </c>
      <c r="K29" s="62"/>
      <c r="L29" s="63" t="s">
        <v>9</v>
      </c>
      <c r="M29" s="61">
        <f>C29+E29+G29+I29+K29</f>
        <v>0</v>
      </c>
      <c r="N29" s="31" t="b">
        <f>AND(M29 &gt;= 8,M29&lt;=10)</f>
        <v>0</v>
      </c>
    </row>
    <row r="30" spans="1:14">
      <c r="A30" s="187" t="s">
        <v>42</v>
      </c>
      <c r="B30" s="188"/>
      <c r="C30" s="191"/>
      <c r="D30" s="191"/>
      <c r="E30" s="192"/>
      <c r="F30" s="193"/>
      <c r="G30" s="193"/>
      <c r="H30" s="193"/>
      <c r="I30" s="193"/>
      <c r="J30" s="193"/>
      <c r="K30" s="193"/>
      <c r="L30" s="193"/>
      <c r="M30" s="72"/>
      <c r="N30" s="72"/>
    </row>
    <row r="31" spans="1:14">
      <c r="A31" s="189"/>
      <c r="B31" s="190"/>
      <c r="C31" s="73"/>
      <c r="D31" s="74" t="s">
        <v>8</v>
      </c>
      <c r="E31" s="75"/>
      <c r="F31" s="74" t="s">
        <v>8</v>
      </c>
      <c r="G31" s="73"/>
      <c r="H31" s="74" t="s">
        <v>8</v>
      </c>
      <c r="I31" s="73"/>
      <c r="J31" s="74" t="s">
        <v>8</v>
      </c>
      <c r="K31" s="73"/>
      <c r="L31" s="74" t="s">
        <v>8</v>
      </c>
      <c r="M31" s="72">
        <f>C31+E31+G31+I31+K31</f>
        <v>0</v>
      </c>
      <c r="N31" s="76" t="str">
        <f>IF(M31 &gt;= 2.5,"Yes","No")</f>
        <v>No</v>
      </c>
    </row>
    <row r="32" spans="1:14">
      <c r="A32" s="144" t="s">
        <v>41</v>
      </c>
      <c r="B32" s="145"/>
      <c r="C32" s="129" t="s">
        <v>16</v>
      </c>
      <c r="D32" s="129"/>
      <c r="E32" s="129" t="s">
        <v>16</v>
      </c>
      <c r="F32" s="129"/>
      <c r="G32" s="129" t="s">
        <v>16</v>
      </c>
      <c r="H32" s="129"/>
      <c r="I32" s="129" t="s">
        <v>16</v>
      </c>
      <c r="J32" s="129"/>
      <c r="K32" s="129" t="s">
        <v>16</v>
      </c>
      <c r="L32" s="129"/>
      <c r="M32" s="49"/>
      <c r="N32" s="4"/>
    </row>
    <row r="33" spans="1:14">
      <c r="A33" s="146"/>
      <c r="B33" s="147"/>
      <c r="C33" s="50">
        <v>1</v>
      </c>
      <c r="D33" s="51" t="s">
        <v>8</v>
      </c>
      <c r="E33" s="50">
        <v>1</v>
      </c>
      <c r="F33" s="51" t="s">
        <v>8</v>
      </c>
      <c r="G33" s="50">
        <v>1</v>
      </c>
      <c r="H33" s="51" t="s">
        <v>10</v>
      </c>
      <c r="I33" s="50">
        <v>1</v>
      </c>
      <c r="J33" s="51" t="s">
        <v>8</v>
      </c>
      <c r="K33" s="50">
        <v>1</v>
      </c>
      <c r="L33" s="51" t="s">
        <v>8</v>
      </c>
      <c r="M33" s="49">
        <f>C33+E33+G33+I33+K33</f>
        <v>5</v>
      </c>
      <c r="N33" s="6" t="str">
        <f>IF(M33 &gt;= 5,"Yes","No")</f>
        <v>Yes</v>
      </c>
    </row>
  </sheetData>
  <dataConsolidate/>
  <mergeCells count="103">
    <mergeCell ref="C7:D7"/>
    <mergeCell ref="E7:F7"/>
    <mergeCell ref="G7:H7"/>
    <mergeCell ref="I7:J7"/>
    <mergeCell ref="K7:L7"/>
    <mergeCell ref="E23:F23"/>
    <mergeCell ref="G23:H23"/>
    <mergeCell ref="I23:J23"/>
    <mergeCell ref="K19:L19"/>
    <mergeCell ref="C17:D17"/>
    <mergeCell ref="P2:Q2"/>
    <mergeCell ref="K32:L32"/>
    <mergeCell ref="A11:B12"/>
    <mergeCell ref="C11:D11"/>
    <mergeCell ref="E11:F11"/>
    <mergeCell ref="G11:H11"/>
    <mergeCell ref="I11:J11"/>
    <mergeCell ref="K11:L11"/>
    <mergeCell ref="A32:B33"/>
    <mergeCell ref="C32:D32"/>
    <mergeCell ref="N26:N27"/>
    <mergeCell ref="A28:B29"/>
    <mergeCell ref="C28:D28"/>
    <mergeCell ref="E28:F28"/>
    <mergeCell ref="G28:H28"/>
    <mergeCell ref="I28:J28"/>
    <mergeCell ref="A23:B24"/>
    <mergeCell ref="C23:D23"/>
    <mergeCell ref="E32:F32"/>
    <mergeCell ref="G32:H32"/>
    <mergeCell ref="I32:J32"/>
    <mergeCell ref="A26:M27"/>
    <mergeCell ref="A25:B25"/>
    <mergeCell ref="A21:B22"/>
    <mergeCell ref="C21:D21"/>
    <mergeCell ref="E21:F21"/>
    <mergeCell ref="G21:H21"/>
    <mergeCell ref="I21:J21"/>
    <mergeCell ref="K21:L21"/>
    <mergeCell ref="E17:F17"/>
    <mergeCell ref="G17:H17"/>
    <mergeCell ref="I17:J17"/>
    <mergeCell ref="K17:L17"/>
    <mergeCell ref="K28:L28"/>
    <mergeCell ref="K23:L23"/>
    <mergeCell ref="C19:D19"/>
    <mergeCell ref="E19:F19"/>
    <mergeCell ref="G19:H19"/>
    <mergeCell ref="I19:J19"/>
    <mergeCell ref="A13:N14"/>
    <mergeCell ref="A15:B16"/>
    <mergeCell ref="C15:D15"/>
    <mergeCell ref="E15:F15"/>
    <mergeCell ref="G15:H15"/>
    <mergeCell ref="A17:B18"/>
    <mergeCell ref="I15:J15"/>
    <mergeCell ref="K15:L15"/>
    <mergeCell ref="C10:L10"/>
    <mergeCell ref="A30:B31"/>
    <mergeCell ref="C30:D30"/>
    <mergeCell ref="E30:F30"/>
    <mergeCell ref="G30:H30"/>
    <mergeCell ref="I30:J30"/>
    <mergeCell ref="K30:L30"/>
    <mergeCell ref="A19:B20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A1:N1"/>
    <mergeCell ref="A2:B10"/>
    <mergeCell ref="C2:D2"/>
    <mergeCell ref="E2:F2"/>
    <mergeCell ref="G2:H2"/>
    <mergeCell ref="I2:J2"/>
    <mergeCell ref="K2:L2"/>
    <mergeCell ref="M2:N10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</mergeCells>
  <pageMargins left="0.2" right="0.2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P32" sqref="P32"/>
    </sheetView>
  </sheetViews>
  <sheetFormatPr defaultRowHeight="15"/>
  <cols>
    <col min="2" max="2" width="14.5703125" customWidth="1"/>
  </cols>
  <sheetData>
    <row r="1" spans="1:17">
      <c r="A1" s="139" t="s">
        <v>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7">
      <c r="A2" s="173" t="s">
        <v>5</v>
      </c>
      <c r="B2" s="174"/>
      <c r="C2" s="179" t="s">
        <v>0</v>
      </c>
      <c r="D2" s="179"/>
      <c r="E2" s="179" t="s">
        <v>1</v>
      </c>
      <c r="F2" s="179"/>
      <c r="G2" s="179" t="s">
        <v>2</v>
      </c>
      <c r="H2" s="179"/>
      <c r="I2" s="179" t="s">
        <v>3</v>
      </c>
      <c r="J2" s="179"/>
      <c r="K2" s="179" t="s">
        <v>4</v>
      </c>
      <c r="L2" s="179"/>
      <c r="M2" s="116" t="s">
        <v>33</v>
      </c>
      <c r="N2" s="180"/>
      <c r="P2" s="160" t="s">
        <v>22</v>
      </c>
      <c r="Q2" s="161"/>
    </row>
    <row r="3" spans="1:17">
      <c r="A3" s="175"/>
      <c r="B3" s="176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6"/>
      <c r="N3" s="181"/>
      <c r="P3" s="12" t="s">
        <v>23</v>
      </c>
      <c r="Q3" s="13">
        <v>0.125</v>
      </c>
    </row>
    <row r="4" spans="1:17">
      <c r="A4" s="175"/>
      <c r="B4" s="17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6"/>
      <c r="N4" s="181"/>
      <c r="P4" s="12" t="s">
        <v>24</v>
      </c>
      <c r="Q4" s="13">
        <v>0.25</v>
      </c>
    </row>
    <row r="5" spans="1:17">
      <c r="A5" s="175"/>
      <c r="B5" s="176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6"/>
      <c r="N5" s="181"/>
      <c r="P5" s="12" t="s">
        <v>25</v>
      </c>
      <c r="Q5" s="13">
        <v>0.375</v>
      </c>
    </row>
    <row r="6" spans="1:17">
      <c r="A6" s="175"/>
      <c r="B6" s="17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6"/>
      <c r="N6" s="181"/>
      <c r="P6" s="12" t="s">
        <v>26</v>
      </c>
      <c r="Q6" s="13">
        <v>0.33300000000000002</v>
      </c>
    </row>
    <row r="7" spans="1:17">
      <c r="A7" s="175"/>
      <c r="B7" s="176"/>
      <c r="C7" s="204"/>
      <c r="D7" s="203"/>
      <c r="E7" s="202"/>
      <c r="F7" s="203"/>
      <c r="G7" s="202"/>
      <c r="H7" s="203"/>
      <c r="I7" s="202"/>
      <c r="J7" s="203"/>
      <c r="K7" s="230"/>
      <c r="L7" s="231"/>
      <c r="M7" s="176"/>
      <c r="N7" s="181"/>
      <c r="P7" s="12" t="s">
        <v>27</v>
      </c>
      <c r="Q7" s="13">
        <v>0.5</v>
      </c>
    </row>
    <row r="8" spans="1:17">
      <c r="A8" s="175"/>
      <c r="B8" s="176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6"/>
      <c r="N8" s="181"/>
      <c r="P8" s="12" t="s">
        <v>28</v>
      </c>
      <c r="Q8" s="13">
        <v>0.625</v>
      </c>
    </row>
    <row r="9" spans="1:17">
      <c r="A9" s="175"/>
      <c r="B9" s="176"/>
      <c r="C9" s="204"/>
      <c r="D9" s="203"/>
      <c r="E9" s="202"/>
      <c r="F9" s="203"/>
      <c r="G9" s="202"/>
      <c r="H9" s="203"/>
      <c r="I9" s="204"/>
      <c r="J9" s="203"/>
      <c r="K9" s="204"/>
      <c r="L9" s="203"/>
      <c r="M9" s="176"/>
      <c r="N9" s="181"/>
      <c r="P9" s="12" t="s">
        <v>29</v>
      </c>
      <c r="Q9" s="13">
        <v>0.66600000000000004</v>
      </c>
    </row>
    <row r="10" spans="1:17">
      <c r="A10" s="175"/>
      <c r="B10" s="176"/>
      <c r="C10" s="172" t="s">
        <v>16</v>
      </c>
      <c r="D10" s="172"/>
      <c r="E10" s="172" t="s">
        <v>16</v>
      </c>
      <c r="F10" s="172"/>
      <c r="G10" s="172" t="s">
        <v>16</v>
      </c>
      <c r="H10" s="172"/>
      <c r="I10" s="172" t="s">
        <v>16</v>
      </c>
      <c r="J10" s="172"/>
      <c r="K10" s="172" t="s">
        <v>16</v>
      </c>
      <c r="L10" s="172"/>
      <c r="M10" s="176"/>
      <c r="N10" s="181"/>
      <c r="P10" s="12" t="s">
        <v>30</v>
      </c>
      <c r="Q10" s="13">
        <v>0.75</v>
      </c>
    </row>
    <row r="11" spans="1:17">
      <c r="A11" s="177"/>
      <c r="B11" s="178"/>
      <c r="C11" s="184"/>
      <c r="D11" s="185"/>
      <c r="E11" s="185"/>
      <c r="F11" s="185"/>
      <c r="G11" s="185"/>
      <c r="H11" s="185"/>
      <c r="I11" s="185"/>
      <c r="J11" s="185"/>
      <c r="K11" s="185"/>
      <c r="L11" s="186"/>
      <c r="M11" s="178"/>
      <c r="N11" s="182"/>
      <c r="P11" s="12" t="s">
        <v>32</v>
      </c>
      <c r="Q11" s="13">
        <v>0.875</v>
      </c>
    </row>
    <row r="12" spans="1:17" ht="30" customHeight="1">
      <c r="A12" s="223" t="s">
        <v>48</v>
      </c>
      <c r="B12" s="224"/>
      <c r="C12" s="225"/>
      <c r="D12" s="226"/>
      <c r="E12" s="227"/>
      <c r="F12" s="227"/>
      <c r="G12" s="227"/>
      <c r="H12" s="227"/>
      <c r="I12" s="227"/>
      <c r="J12" s="227"/>
      <c r="K12" s="227"/>
      <c r="L12" s="227"/>
      <c r="M12" s="91"/>
      <c r="N12" s="91"/>
      <c r="P12" s="12" t="s">
        <v>31</v>
      </c>
      <c r="Q12" s="13">
        <v>1</v>
      </c>
    </row>
    <row r="13" spans="1:17">
      <c r="A13" s="223"/>
      <c r="B13" s="224"/>
      <c r="C13" s="96"/>
      <c r="D13" s="97" t="s">
        <v>9</v>
      </c>
      <c r="E13" s="96"/>
      <c r="F13" s="97" t="s">
        <v>9</v>
      </c>
      <c r="G13" s="96"/>
      <c r="H13" s="97" t="s">
        <v>9</v>
      </c>
      <c r="I13" s="96"/>
      <c r="J13" s="97" t="s">
        <v>9</v>
      </c>
      <c r="K13" s="96"/>
      <c r="L13" s="97" t="s">
        <v>9</v>
      </c>
      <c r="M13" s="91">
        <f>C13+E13+G13+I13+K13</f>
        <v>0</v>
      </c>
      <c r="N13" s="94" t="b">
        <f>AND(M13&gt;=10,M13&lt;=12)</f>
        <v>0</v>
      </c>
      <c r="P13" s="98"/>
      <c r="Q13" s="98"/>
    </row>
    <row r="14" spans="1:17">
      <c r="A14" s="175" t="s">
        <v>53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81"/>
      <c r="P14" s="2"/>
      <c r="Q14" s="2"/>
    </row>
    <row r="15" spans="1:17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</row>
    <row r="16" spans="1:17" ht="15" customHeight="1">
      <c r="A16" s="166" t="s">
        <v>34</v>
      </c>
      <c r="B16" s="167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16"/>
      <c r="N16" s="16"/>
    </row>
    <row r="17" spans="1:14">
      <c r="A17" s="166"/>
      <c r="B17" s="167"/>
      <c r="C17" s="17"/>
      <c r="D17" s="18" t="s">
        <v>8</v>
      </c>
      <c r="E17" s="17"/>
      <c r="F17" s="18" t="s">
        <v>8</v>
      </c>
      <c r="G17" s="17"/>
      <c r="H17" s="18" t="s">
        <v>8</v>
      </c>
      <c r="I17" s="17"/>
      <c r="J17" s="18" t="s">
        <v>8</v>
      </c>
      <c r="K17" s="17"/>
      <c r="L17" s="18" t="s">
        <v>8</v>
      </c>
      <c r="M17" s="16">
        <f>C17+E17+G17+I17+K17</f>
        <v>0</v>
      </c>
      <c r="N17" s="19" t="str">
        <f>IF(M17 &gt;= 0.5,"Yes","No")</f>
        <v>No</v>
      </c>
    </row>
    <row r="18" spans="1:14" ht="15" customHeight="1">
      <c r="A18" s="168" t="s">
        <v>45</v>
      </c>
      <c r="B18" s="16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"/>
      <c r="N18" s="20"/>
    </row>
    <row r="19" spans="1:14">
      <c r="A19" s="168"/>
      <c r="B19" s="169"/>
      <c r="C19" s="21"/>
      <c r="D19" s="22" t="s">
        <v>8</v>
      </c>
      <c r="E19" s="21"/>
      <c r="F19" s="22" t="s">
        <v>8</v>
      </c>
      <c r="G19" s="21"/>
      <c r="H19" s="22" t="s">
        <v>8</v>
      </c>
      <c r="I19" s="21"/>
      <c r="J19" s="22" t="s">
        <v>8</v>
      </c>
      <c r="K19" s="21"/>
      <c r="L19" s="22" t="s">
        <v>8</v>
      </c>
      <c r="M19" s="20">
        <f>C19+E19+G19+I19+K19</f>
        <v>0</v>
      </c>
      <c r="N19" s="23" t="str">
        <f>IF(M19 &gt;= 1.25,"Yes","No")</f>
        <v>No</v>
      </c>
    </row>
    <row r="20" spans="1:14">
      <c r="A20" s="206" t="s">
        <v>36</v>
      </c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4"/>
      <c r="N20" s="24"/>
    </row>
    <row r="21" spans="1:14">
      <c r="A21" s="206"/>
      <c r="B21" s="207"/>
      <c r="C21" s="25"/>
      <c r="D21" s="26" t="s">
        <v>8</v>
      </c>
      <c r="E21" s="25"/>
      <c r="F21" s="26" t="s">
        <v>8</v>
      </c>
      <c r="G21" s="25"/>
      <c r="H21" s="26" t="s">
        <v>8</v>
      </c>
      <c r="I21" s="25"/>
      <c r="J21" s="26" t="s">
        <v>8</v>
      </c>
      <c r="K21" s="25"/>
      <c r="L21" s="26" t="s">
        <v>8</v>
      </c>
      <c r="M21" s="24">
        <f>C21+E21+G21+I21+K21</f>
        <v>0</v>
      </c>
      <c r="N21" s="27" t="str">
        <f>IF(M21 &gt;= 0.5,"Yes","No")</f>
        <v>No</v>
      </c>
    </row>
    <row r="22" spans="1:14">
      <c r="A22" s="211" t="s">
        <v>43</v>
      </c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3"/>
      <c r="N22" s="3"/>
    </row>
    <row r="23" spans="1:14">
      <c r="A23" s="211"/>
      <c r="B23" s="212"/>
      <c r="C23" s="10"/>
      <c r="D23" s="7" t="s">
        <v>8</v>
      </c>
      <c r="E23" s="10"/>
      <c r="F23" s="7" t="s">
        <v>8</v>
      </c>
      <c r="G23" s="10"/>
      <c r="H23" s="7" t="s">
        <v>8</v>
      </c>
      <c r="I23" s="10"/>
      <c r="J23" s="7" t="s">
        <v>8</v>
      </c>
      <c r="K23" s="10"/>
      <c r="L23" s="7" t="s">
        <v>8</v>
      </c>
      <c r="M23" s="3">
        <f>C23+E23+G23+I23+K23</f>
        <v>0</v>
      </c>
      <c r="N23" s="8" t="str">
        <f>IF(M23 &gt;= 0.5,"Yes","No")</f>
        <v>No</v>
      </c>
    </row>
    <row r="24" spans="1:14">
      <c r="A24" s="214" t="s">
        <v>46</v>
      </c>
      <c r="B24" s="215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32"/>
      <c r="N24" s="32"/>
    </row>
    <row r="25" spans="1:14">
      <c r="A25" s="214"/>
      <c r="B25" s="215"/>
      <c r="C25" s="78"/>
      <c r="D25" s="79" t="s">
        <v>8</v>
      </c>
      <c r="E25" s="78"/>
      <c r="F25" s="79" t="s">
        <v>8</v>
      </c>
      <c r="G25" s="78"/>
      <c r="H25" s="79" t="s">
        <v>8</v>
      </c>
      <c r="I25" s="78"/>
      <c r="J25" s="79" t="s">
        <v>8</v>
      </c>
      <c r="K25" s="78"/>
      <c r="L25" s="79" t="s">
        <v>8</v>
      </c>
      <c r="M25" s="32">
        <f>C25+E25+G25+I25+K25</f>
        <v>0</v>
      </c>
      <c r="N25" s="33" t="str">
        <f>IF(M25 &gt;= 0.75,"Yes","No")</f>
        <v>No</v>
      </c>
    </row>
    <row r="26" spans="1:14" ht="15" customHeight="1" thickBot="1">
      <c r="A26" s="228" t="s">
        <v>49</v>
      </c>
      <c r="B26" s="229"/>
      <c r="C26" s="82">
        <f>C17 + C19+ C21+ C23+ C25</f>
        <v>0</v>
      </c>
      <c r="D26" s="80" t="str">
        <f>IF(C26&gt;=0.75,"Yes","No")</f>
        <v>No</v>
      </c>
      <c r="E26" s="81">
        <f>E17 + E19+ E21+ E23+ E25</f>
        <v>0</v>
      </c>
      <c r="F26" s="80" t="str">
        <f>IF(E26&gt;=0.75,"Yes","No")</f>
        <v>No</v>
      </c>
      <c r="G26" s="81">
        <f>G17 + G19+ G21+ G23+ G25</f>
        <v>0</v>
      </c>
      <c r="H26" s="80" t="str">
        <f>IF(G26&gt;=1,"Yes","No")</f>
        <v>No</v>
      </c>
      <c r="I26" s="81">
        <f>I17 + I19+ I21+ I23+ I25</f>
        <v>0</v>
      </c>
      <c r="J26" s="80" t="str">
        <f>IF(I26&gt;=1,"Yes","No")</f>
        <v>No</v>
      </c>
      <c r="K26" s="81">
        <f>K17 + K19+ K21+ K23+ K25</f>
        <v>0</v>
      </c>
      <c r="L26" s="80" t="str">
        <f>IF(K26&gt;=1,"Yes","No")</f>
        <v>No</v>
      </c>
      <c r="M26" s="81">
        <f>M17 + M19+ M21+ M23+ M25</f>
        <v>0</v>
      </c>
      <c r="N26" s="77"/>
    </row>
    <row r="27" spans="1:14" ht="15.75" thickTop="1">
      <c r="A27" s="217" t="s">
        <v>21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196" t="str">
        <f>IF(M17+M19+M21+M23+M25 &gt;= 5,"Yes","No")</f>
        <v>No</v>
      </c>
    </row>
    <row r="28" spans="1:14">
      <c r="A28" s="217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9"/>
      <c r="N28" s="197"/>
    </row>
    <row r="29" spans="1:14">
      <c r="A29" s="137" t="s">
        <v>47</v>
      </c>
      <c r="B29" s="138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8"/>
      <c r="N29" s="28"/>
    </row>
    <row r="30" spans="1:14">
      <c r="A30" s="137"/>
      <c r="B30" s="138"/>
      <c r="C30" s="29"/>
      <c r="D30" s="30" t="s">
        <v>9</v>
      </c>
      <c r="E30" s="29"/>
      <c r="F30" s="30" t="s">
        <v>9</v>
      </c>
      <c r="G30" s="29"/>
      <c r="H30" s="30" t="s">
        <v>9</v>
      </c>
      <c r="I30" s="29"/>
      <c r="J30" s="30" t="s">
        <v>9</v>
      </c>
      <c r="K30" s="29"/>
      <c r="L30" s="30" t="s">
        <v>9</v>
      </c>
      <c r="M30" s="28">
        <f>C30+E30+G30+I30+K30</f>
        <v>0</v>
      </c>
      <c r="N30" s="31" t="b">
        <f>AND(M30&gt;=10,M30&lt;=12)</f>
        <v>0</v>
      </c>
    </row>
    <row r="31" spans="1:14" ht="30" customHeight="1">
      <c r="A31" s="187" t="s">
        <v>20</v>
      </c>
      <c r="B31" s="220"/>
      <c r="C31" s="148"/>
      <c r="D31" s="148"/>
      <c r="E31" s="149"/>
      <c r="F31" s="130"/>
      <c r="G31" s="130"/>
      <c r="H31" s="130"/>
      <c r="I31" s="130"/>
      <c r="J31" s="130"/>
      <c r="K31" s="130"/>
      <c r="L31" s="130"/>
      <c r="M31" s="72"/>
      <c r="N31" s="72"/>
    </row>
    <row r="32" spans="1:14">
      <c r="A32" s="221"/>
      <c r="B32" s="222"/>
      <c r="C32" s="73"/>
      <c r="D32" s="74" t="s">
        <v>8</v>
      </c>
      <c r="E32" s="75"/>
      <c r="F32" s="74" t="s">
        <v>8</v>
      </c>
      <c r="G32" s="73"/>
      <c r="H32" s="74" t="s">
        <v>8</v>
      </c>
      <c r="I32" s="73"/>
      <c r="J32" s="74" t="s">
        <v>8</v>
      </c>
      <c r="K32" s="73"/>
      <c r="L32" s="74" t="s">
        <v>8</v>
      </c>
      <c r="M32" s="72">
        <f>C32+E32+G32+I32+K32</f>
        <v>0</v>
      </c>
      <c r="N32" s="76" t="str">
        <f>IF(M32 &gt;= 5,"Yes","No")</f>
        <v>No</v>
      </c>
    </row>
    <row r="33" spans="1:14">
      <c r="A33" s="144" t="s">
        <v>41</v>
      </c>
      <c r="B33" s="145"/>
      <c r="C33" s="216" t="s">
        <v>16</v>
      </c>
      <c r="D33" s="216"/>
      <c r="E33" s="216" t="s">
        <v>16</v>
      </c>
      <c r="F33" s="216"/>
      <c r="G33" s="216" t="s">
        <v>16</v>
      </c>
      <c r="H33" s="216"/>
      <c r="I33" s="216" t="s">
        <v>16</v>
      </c>
      <c r="J33" s="216"/>
      <c r="K33" s="216" t="s">
        <v>16</v>
      </c>
      <c r="L33" s="216"/>
      <c r="M33" s="4"/>
      <c r="N33" s="4"/>
    </row>
    <row r="34" spans="1:14">
      <c r="A34" s="146"/>
      <c r="B34" s="147"/>
      <c r="C34" s="11">
        <v>1</v>
      </c>
      <c r="D34" s="5" t="s">
        <v>8</v>
      </c>
      <c r="E34" s="11">
        <v>1</v>
      </c>
      <c r="F34" s="5" t="s">
        <v>8</v>
      </c>
      <c r="G34" s="11">
        <v>1</v>
      </c>
      <c r="H34" s="5" t="s">
        <v>10</v>
      </c>
      <c r="I34" s="11">
        <v>1</v>
      </c>
      <c r="J34" s="5" t="s">
        <v>8</v>
      </c>
      <c r="K34" s="11">
        <v>1</v>
      </c>
      <c r="L34" s="5" t="s">
        <v>8</v>
      </c>
      <c r="M34" s="4">
        <f>C34+E34+G34+I34+K34</f>
        <v>5</v>
      </c>
      <c r="N34" s="6" t="str">
        <f>IF(M34 &gt;= 5,"Yes","No")</f>
        <v>Yes</v>
      </c>
    </row>
  </sheetData>
  <mergeCells count="108">
    <mergeCell ref="I7:J7"/>
    <mergeCell ref="C7:D7"/>
    <mergeCell ref="A26:B26"/>
    <mergeCell ref="K7:L7"/>
    <mergeCell ref="C29:D29"/>
    <mergeCell ref="E29:F29"/>
    <mergeCell ref="G29:H29"/>
    <mergeCell ref="I29:J29"/>
    <mergeCell ref="K29:L29"/>
    <mergeCell ref="E7:F7"/>
    <mergeCell ref="P2:Q2"/>
    <mergeCell ref="K33:L33"/>
    <mergeCell ref="A12:B13"/>
    <mergeCell ref="C12:D12"/>
    <mergeCell ref="E12:F12"/>
    <mergeCell ref="G12:H12"/>
    <mergeCell ref="I12:J12"/>
    <mergeCell ref="K12:L12"/>
    <mergeCell ref="A33:B34"/>
    <mergeCell ref="C33:D33"/>
    <mergeCell ref="E33:F33"/>
    <mergeCell ref="G33:H33"/>
    <mergeCell ref="I33:J33"/>
    <mergeCell ref="A27:M28"/>
    <mergeCell ref="N27:N28"/>
    <mergeCell ref="A29:B30"/>
    <mergeCell ref="A31:B32"/>
    <mergeCell ref="C31:D31"/>
    <mergeCell ref="E31:F31"/>
    <mergeCell ref="G31:H31"/>
    <mergeCell ref="G7:H7"/>
    <mergeCell ref="K24:L24"/>
    <mergeCell ref="A22:B23"/>
    <mergeCell ref="C22:D22"/>
    <mergeCell ref="E22:F22"/>
    <mergeCell ref="G22:H22"/>
    <mergeCell ref="I22:J22"/>
    <mergeCell ref="K22:L22"/>
    <mergeCell ref="A24:B25"/>
    <mergeCell ref="C24:D24"/>
    <mergeCell ref="C11:L11"/>
    <mergeCell ref="E24:F24"/>
    <mergeCell ref="G24:H24"/>
    <mergeCell ref="I24:J24"/>
    <mergeCell ref="K20:L20"/>
    <mergeCell ref="A18:B19"/>
    <mergeCell ref="C18:D18"/>
    <mergeCell ref="E18:F18"/>
    <mergeCell ref="G18:H18"/>
    <mergeCell ref="I18:J18"/>
    <mergeCell ref="I16:J16"/>
    <mergeCell ref="K16:L16"/>
    <mergeCell ref="A20:B21"/>
    <mergeCell ref="C20:D20"/>
    <mergeCell ref="E20:F20"/>
    <mergeCell ref="G20:H20"/>
    <mergeCell ref="I20:J20"/>
    <mergeCell ref="K18:L18"/>
    <mergeCell ref="G8:H8"/>
    <mergeCell ref="I8:J8"/>
    <mergeCell ref="K8:L8"/>
    <mergeCell ref="I31:J31"/>
    <mergeCell ref="K31:L31"/>
    <mergeCell ref="A14:N15"/>
    <mergeCell ref="A16:B17"/>
    <mergeCell ref="C16:D16"/>
    <mergeCell ref="E16:F16"/>
    <mergeCell ref="G16:H16"/>
    <mergeCell ref="G5:H5"/>
    <mergeCell ref="I5:J5"/>
    <mergeCell ref="K5:L5"/>
    <mergeCell ref="C10:D10"/>
    <mergeCell ref="E10:F10"/>
    <mergeCell ref="G10:H10"/>
    <mergeCell ref="I10:J10"/>
    <mergeCell ref="K10:L10"/>
    <mergeCell ref="C8:D8"/>
    <mergeCell ref="E8:F8"/>
    <mergeCell ref="G9:H9"/>
    <mergeCell ref="I9:J9"/>
    <mergeCell ref="K9:L9"/>
    <mergeCell ref="A1:N1"/>
    <mergeCell ref="A2:B11"/>
    <mergeCell ref="C2:D2"/>
    <mergeCell ref="E2:F2"/>
    <mergeCell ref="G2:H2"/>
    <mergeCell ref="E6:F6"/>
    <mergeCell ref="G6:H6"/>
    <mergeCell ref="M2:N11"/>
    <mergeCell ref="C3:D3"/>
    <mergeCell ref="E3:F3"/>
    <mergeCell ref="G3:H3"/>
    <mergeCell ref="I3:J3"/>
    <mergeCell ref="K3:L3"/>
    <mergeCell ref="C4:D4"/>
    <mergeCell ref="E4:F4"/>
    <mergeCell ref="C9:D9"/>
    <mergeCell ref="E9:F9"/>
    <mergeCell ref="G4:H4"/>
    <mergeCell ref="I4:J4"/>
    <mergeCell ref="K4:L4"/>
    <mergeCell ref="C6:D6"/>
    <mergeCell ref="I2:J2"/>
    <mergeCell ref="K2:L2"/>
    <mergeCell ref="I6:J6"/>
    <mergeCell ref="K6:L6"/>
    <mergeCell ref="C5:D5"/>
    <mergeCell ref="E5:F5"/>
  </mergeCells>
  <pageMargins left="0.2" right="0.2" top="0.32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K-5</vt:lpstr>
      <vt:lpstr>6-8</vt:lpstr>
      <vt:lpstr>9-12</vt:lpstr>
    </vt:vector>
  </TitlesOfParts>
  <Company>Utah State Office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Dana</dc:creator>
  <cp:lastModifiedBy>tjacks</cp:lastModifiedBy>
  <cp:lastPrinted>2012-02-28T07:10:19Z</cp:lastPrinted>
  <dcterms:created xsi:type="dcterms:W3CDTF">2012-02-14T16:28:49Z</dcterms:created>
  <dcterms:modified xsi:type="dcterms:W3CDTF">2012-05-22T17:22:29Z</dcterms:modified>
</cp:coreProperties>
</file>